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 tabRatio="827" activeTab="9"/>
  </bookViews>
  <sheets>
    <sheet name="ЗВЕДЕНА" sheetId="12" r:id="rId1"/>
    <sheet name="січень" sheetId="1" r:id="rId2"/>
    <sheet name="лютий" sheetId="2" r:id="rId3"/>
    <sheet name="березень" sheetId="3" r:id="rId4"/>
    <sheet name="квітень" sheetId="4" r:id="rId5"/>
    <sheet name="травень" sheetId="5" r:id="rId6"/>
    <sheet name="червень" sheetId="6" r:id="rId7"/>
    <sheet name="липень" sheetId="7" r:id="rId8"/>
    <sheet name="серпень" sheetId="13" r:id="rId9"/>
    <sheet name="вересень" sheetId="14" r:id="rId10"/>
    <sheet name="жовтень" sheetId="15" r:id="rId11"/>
    <sheet name="листопад" sheetId="8" r:id="rId12"/>
    <sheet name="грудень" sheetId="9" r:id="rId13"/>
  </sheets>
  <calcPr calcId="124519"/>
</workbook>
</file>

<file path=xl/calcChain.xml><?xml version="1.0" encoding="utf-8"?>
<calcChain xmlns="http://schemas.openxmlformats.org/spreadsheetml/2006/main">
  <c r="C10" i="14"/>
  <c r="E10"/>
  <c r="E20"/>
  <c r="C15"/>
  <c r="C7"/>
  <c r="C6"/>
  <c r="C8"/>
  <c r="C13"/>
  <c r="E13"/>
  <c r="C14" i="13"/>
  <c r="C13"/>
  <c r="C20"/>
  <c r="C10"/>
  <c r="C8"/>
  <c r="C7"/>
  <c r="C6"/>
  <c r="C13" i="7"/>
  <c r="C12"/>
  <c r="C7"/>
  <c r="C6"/>
  <c r="C20"/>
  <c r="C10" i="6"/>
  <c r="C13"/>
  <c r="C8" i="5"/>
  <c r="C8" i="12"/>
  <c r="E8" s="1"/>
  <c r="C10" i="5"/>
  <c r="C15"/>
  <c r="C12"/>
  <c r="E12"/>
  <c r="C13"/>
  <c r="E10"/>
  <c r="C15" i="12"/>
  <c r="E15" s="1"/>
  <c r="C7" i="5"/>
  <c r="C6"/>
  <c r="C6" i="12"/>
  <c r="E6" s="1"/>
  <c r="C10" i="4"/>
  <c r="C13"/>
  <c r="C7"/>
  <c r="C6"/>
  <c r="C14"/>
  <c r="C10" i="3"/>
  <c r="C13"/>
  <c r="C14"/>
  <c r="C7"/>
  <c r="C6"/>
  <c r="C10" i="2"/>
  <c r="E10"/>
  <c r="C12"/>
  <c r="C13"/>
  <c r="C7"/>
  <c r="C6"/>
  <c r="C12" i="1"/>
  <c r="C20"/>
  <c r="C13"/>
  <c r="C7"/>
  <c r="C6"/>
  <c r="E10" i="9"/>
  <c r="E6"/>
  <c r="E20"/>
  <c r="E12" i="8"/>
  <c r="E13"/>
  <c r="E13" i="15"/>
  <c r="E6"/>
  <c r="E20"/>
  <c r="D20" i="13"/>
  <c r="C20" i="6"/>
  <c r="E7" i="5"/>
  <c r="E6"/>
  <c r="C20" i="8"/>
  <c r="E13" i="6"/>
  <c r="E9" i="1"/>
  <c r="E8" i="15"/>
  <c r="E9"/>
  <c r="E15" i="4"/>
  <c r="D9" i="12"/>
  <c r="C11"/>
  <c r="E11" s="1"/>
  <c r="C14"/>
  <c r="E14" s="1"/>
  <c r="D15"/>
  <c r="D7"/>
  <c r="D8"/>
  <c r="D10"/>
  <c r="D11"/>
  <c r="D12"/>
  <c r="D13"/>
  <c r="D14"/>
  <c r="D16"/>
  <c r="D17"/>
  <c r="D18"/>
  <c r="E18" s="1"/>
  <c r="D19"/>
  <c r="D6"/>
  <c r="D20" s="1"/>
  <c r="C16"/>
  <c r="E16" s="1"/>
  <c r="C17"/>
  <c r="C18"/>
  <c r="C19"/>
  <c r="E19" s="1"/>
  <c r="D20" i="9"/>
  <c r="E19"/>
  <c r="E18"/>
  <c r="E17"/>
  <c r="E16"/>
  <c r="E14"/>
  <c r="E13"/>
  <c r="E12"/>
  <c r="E11"/>
  <c r="E9"/>
  <c r="E8"/>
  <c r="E7"/>
  <c r="D20" i="8"/>
  <c r="E19"/>
  <c r="E18"/>
  <c r="E17"/>
  <c r="E16"/>
  <c r="E15"/>
  <c r="E14"/>
  <c r="E11"/>
  <c r="E10"/>
  <c r="E8"/>
  <c r="E20"/>
  <c r="E7"/>
  <c r="E6"/>
  <c r="D20" i="15"/>
  <c r="E19"/>
  <c r="E18"/>
  <c r="E17"/>
  <c r="E16"/>
  <c r="E15"/>
  <c r="E14"/>
  <c r="E12"/>
  <c r="E11"/>
  <c r="E10"/>
  <c r="E7"/>
  <c r="D20" i="14"/>
  <c r="E19"/>
  <c r="E18"/>
  <c r="E17"/>
  <c r="E16"/>
  <c r="E15"/>
  <c r="E14"/>
  <c r="E12"/>
  <c r="E11"/>
  <c r="E9"/>
  <c r="E8"/>
  <c r="E7"/>
  <c r="E6"/>
  <c r="E19" i="13"/>
  <c r="E18"/>
  <c r="E17"/>
  <c r="E16"/>
  <c r="E15"/>
  <c r="E14"/>
  <c r="E13"/>
  <c r="E12"/>
  <c r="E11"/>
  <c r="E9"/>
  <c r="E8"/>
  <c r="E7"/>
  <c r="E6"/>
  <c r="D20" i="7"/>
  <c r="E19"/>
  <c r="E18"/>
  <c r="E17"/>
  <c r="E16"/>
  <c r="E15"/>
  <c r="E14"/>
  <c r="E13"/>
  <c r="E12"/>
  <c r="E20"/>
  <c r="E11"/>
  <c r="E9"/>
  <c r="E8"/>
  <c r="E6"/>
  <c r="D20" i="6"/>
  <c r="E19"/>
  <c r="E18"/>
  <c r="E17"/>
  <c r="E16"/>
  <c r="E15"/>
  <c r="E14"/>
  <c r="E11"/>
  <c r="E10"/>
  <c r="E20"/>
  <c r="E9"/>
  <c r="E8"/>
  <c r="E7"/>
  <c r="E6"/>
  <c r="D20" i="5"/>
  <c r="E19"/>
  <c r="E18"/>
  <c r="E17"/>
  <c r="E16"/>
  <c r="E15"/>
  <c r="E14"/>
  <c r="E11"/>
  <c r="E9"/>
  <c r="D20" i="4"/>
  <c r="E19"/>
  <c r="E18"/>
  <c r="E17"/>
  <c r="E16"/>
  <c r="E14"/>
  <c r="E11"/>
  <c r="E10"/>
  <c r="E9"/>
  <c r="E8"/>
  <c r="E7"/>
  <c r="E6"/>
  <c r="D20" i="3"/>
  <c r="E19"/>
  <c r="E18"/>
  <c r="E17"/>
  <c r="E16"/>
  <c r="E15"/>
  <c r="E14"/>
  <c r="E13"/>
  <c r="E11"/>
  <c r="E10"/>
  <c r="E20"/>
  <c r="E9"/>
  <c r="E8"/>
  <c r="E7"/>
  <c r="E6"/>
  <c r="D20" i="2"/>
  <c r="E19"/>
  <c r="E18"/>
  <c r="E17"/>
  <c r="E16"/>
  <c r="E15"/>
  <c r="E14"/>
  <c r="E13"/>
  <c r="E12"/>
  <c r="E11"/>
  <c r="E8"/>
  <c r="E7"/>
  <c r="E6"/>
  <c r="E10" i="1"/>
  <c r="E11"/>
  <c r="E12"/>
  <c r="E13"/>
  <c r="E14"/>
  <c r="E15"/>
  <c r="E16"/>
  <c r="E17"/>
  <c r="E18"/>
  <c r="E19"/>
  <c r="E6"/>
  <c r="E7"/>
  <c r="E8"/>
  <c r="D20"/>
  <c r="C20" i="15"/>
  <c r="E9" i="8"/>
  <c r="C9" i="12"/>
  <c r="E9" s="1"/>
  <c r="E9" i="2"/>
  <c r="E12" i="4"/>
  <c r="E20"/>
  <c r="E17" i="12"/>
  <c r="E7" i="7"/>
  <c r="E12" i="3"/>
  <c r="C7" i="12"/>
  <c r="E7" s="1"/>
  <c r="C12"/>
  <c r="E12" s="1"/>
  <c r="E12" i="6"/>
  <c r="E10" i="7"/>
  <c r="E10" i="13"/>
  <c r="C20" i="9"/>
  <c r="E15"/>
  <c r="E20" i="1"/>
  <c r="C20" i="2"/>
  <c r="E20"/>
  <c r="C20" i="3"/>
  <c r="E13" i="4"/>
  <c r="C20"/>
  <c r="E13" i="5"/>
  <c r="E8"/>
  <c r="E20"/>
  <c r="C20"/>
  <c r="E20" i="13"/>
  <c r="C13" i="12"/>
  <c r="E13" s="1"/>
  <c r="C10"/>
  <c r="E10" s="1"/>
  <c r="C20" i="14"/>
  <c r="E20" i="12" l="1"/>
  <c r="C20"/>
</calcChain>
</file>

<file path=xl/sharedStrings.xml><?xml version="1.0" encoding="utf-8"?>
<sst xmlns="http://schemas.openxmlformats.org/spreadsheetml/2006/main" count="285" uniqueCount="34">
  <si>
    <t>Заробітна плата</t>
  </si>
  <si>
    <t>Нарахування на заробітну плату</t>
  </si>
  <si>
    <t>Предмети, обладнання та інвентар</t>
  </si>
  <si>
    <t>Продукти харчування</t>
  </si>
  <si>
    <t>Оплата прслуг (крім комунальних)</t>
  </si>
  <si>
    <t>Видатки на відрядження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</si>
  <si>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</si>
  <si>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</si>
  <si>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</si>
  <si>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</t>
  </si>
  <si>
    <t>Окремі заходи по реалізації державних (регіональних) програм, не віднесених до заходів розвитку</t>
  </si>
  <si>
    <t>Інші поточні видатки</t>
  </si>
  <si>
    <t>Придбання обладнання і предметів довгострокового користування</t>
  </si>
  <si>
    <t>Капітальний ремонт інших об"єктів</t>
  </si>
  <si>
    <t>Разом</t>
  </si>
  <si>
    <t>ВИКОРИСТАННЯ КОШТІВ МІСЬКОГО БЮДЖЕТУ</t>
  </si>
  <si>
    <t>Міський бюджет</t>
  </si>
  <si>
    <t>Спеціальний фонд</t>
  </si>
  <si>
    <t>Код економічної класифікації видатків</t>
  </si>
  <si>
    <t>ЗВЕДЕНЕ ВИКОРИСТАННЯ КОШТІВ МІСЬКОГО БЮДЖЕТУ</t>
  </si>
  <si>
    <t xml:space="preserve"> Комунальний заклад" Богодухівський заклад дошкільної освіти (ясла-садок) №8"Казка"  Богодухівської міської ради Богодухівського району Харківської області </t>
  </si>
  <si>
    <t>жовтень 2023 року</t>
  </si>
  <si>
    <t>листопад 2023 року</t>
  </si>
  <si>
    <t>грудень 2023року</t>
  </si>
  <si>
    <t>січень 2024 року</t>
  </si>
  <si>
    <t>ЗВЕДЕНА за 2024 року</t>
  </si>
  <si>
    <t>лютий 2024 року</t>
  </si>
  <si>
    <t>березень 2024 року</t>
  </si>
  <si>
    <t>квітень 2024 року</t>
  </si>
  <si>
    <t>травень 2024року</t>
  </si>
  <si>
    <t>червень 2024 року</t>
  </si>
  <si>
    <t>липень 2024 року</t>
  </si>
  <si>
    <t>серпень 2024 року</t>
  </si>
  <si>
    <t>вересень 2024 року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</si>
</sst>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 applyAlignment="1">
      <alignment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5" fillId="3" borderId="1" xfId="0" applyFont="1" applyFill="1" applyBorder="1"/>
    <xf numFmtId="0" fontId="5" fillId="3" borderId="1" xfId="0" applyFont="1" applyFill="1" applyBorder="1" applyAlignment="1">
      <alignment wrapText="1"/>
    </xf>
    <xf numFmtId="0" fontId="4" fillId="3" borderId="1" xfId="0" applyFont="1" applyFill="1" applyBorder="1"/>
    <xf numFmtId="0" fontId="4" fillId="3" borderId="1" xfId="0" applyFont="1" applyFill="1" applyBorder="1" applyAlignment="1">
      <alignment wrapText="1"/>
    </xf>
    <xf numFmtId="0" fontId="2" fillId="3" borderId="0" xfId="0" applyFont="1" applyFill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workbookViewId="0">
      <selection activeCell="C6" sqref="C6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19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25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8">
        <v>2110</v>
      </c>
      <c r="B6" s="9" t="s">
        <v>0</v>
      </c>
      <c r="C6" s="8">
        <f>січень!C6+лютий!C6+березень!C6+квітень!C6+травень!C6+червень!C6+липень!C6+серпень!C6+вересень!C6+жовтень!C6+листопад!C6+грудень!C6</f>
        <v>2156676.5100000002</v>
      </c>
      <c r="D6" s="8">
        <f>січень!D6+лютий!D6+березень!D6+квітень!D6+травень!D6+червень!D6+липень!D6+серпень!D6+вересень!D6+жовтень!D6+листопад!D6+грудень!D6</f>
        <v>0</v>
      </c>
      <c r="E6" s="10">
        <f>SUM(C6:D6)</f>
        <v>2156676.5100000002</v>
      </c>
    </row>
    <row r="7" spans="1:5" ht="22.5" customHeight="1">
      <c r="A7" s="8">
        <v>2120</v>
      </c>
      <c r="B7" s="9" t="s">
        <v>1</v>
      </c>
      <c r="C7" s="8">
        <f>січень!C7+лютий!C7+березень!C7+квітень!C7+травень!C7+червень!C7+липень!C7+серпень!C7+вересень!C7+жовтень!C7+листопад!C7+грудень!C7</f>
        <v>531971.55000000005</v>
      </c>
      <c r="D7" s="8">
        <f>січень!D7+лютий!D7+березень!D7+квітень!D7+травень!D7+червень!D7+липень!D7+серпень!D7+вересень!D7+жовтень!D7+листопад!D7+грудень!D7</f>
        <v>0</v>
      </c>
      <c r="E7" s="10">
        <f>SUM(C7:D7)</f>
        <v>531971.55000000005</v>
      </c>
    </row>
    <row r="8" spans="1:5" ht="22.5" customHeight="1">
      <c r="A8" s="8">
        <v>2210</v>
      </c>
      <c r="B8" s="9" t="s">
        <v>2</v>
      </c>
      <c r="C8" s="8">
        <f>січень!C8+лютий!C8+березень!C8+квітень!C8+травень!C8+червень!C8+липень!C8+серпень!C8+вересень!C8+жовтень!C8+листопад!C8+грудень!C8</f>
        <v>86021.079999999987</v>
      </c>
      <c r="D8" s="8">
        <f>січень!D8+лютий!D8+березень!D8+квітень!D8+травень!D8+червень!D8+липень!D8+серпень!D8+вересень!D8+жовтень!D8+листопад!D8+грудень!D8</f>
        <v>0</v>
      </c>
      <c r="E8" s="10">
        <f>SUM(C8:D8)</f>
        <v>86021.079999999987</v>
      </c>
    </row>
    <row r="9" spans="1:5" ht="22.5" customHeight="1">
      <c r="A9" s="8">
        <v>2230</v>
      </c>
      <c r="B9" s="9" t="s">
        <v>3</v>
      </c>
      <c r="C9" s="8">
        <f>січень!C9+лютий!C9+березень!C9+квітень!C9+травень!C9+червень!C9+липень!C9+серпень!C9+вересень!C9+жовтень!C9+листопад!C9+грудень!C9</f>
        <v>0</v>
      </c>
      <c r="D9" s="8">
        <f>січень!D9+лютий!D9+березень!D9+квітень!D9+травень!D9+червень!D9+липень!D9+серпень!D9+вересень!D9+жовтень!D9+листопад!D9+грудень!D9</f>
        <v>0</v>
      </c>
      <c r="E9" s="10">
        <f>SUM(C9:D9)</f>
        <v>0</v>
      </c>
    </row>
    <row r="10" spans="1:5" ht="22.5" customHeight="1">
      <c r="A10" s="8">
        <v>2240</v>
      </c>
      <c r="B10" s="9" t="s">
        <v>4</v>
      </c>
      <c r="C10" s="8">
        <f>січень!C10+лютий!C10+березень!C10+квітень!C10+травень!C10+червень!C10+липень!C10+серпень!C10+вересень!C10+жовтень!C10+листопад!C10+грудень!C10</f>
        <v>586436.98</v>
      </c>
      <c r="D10" s="8">
        <f>січень!D10+лютий!D10+березень!D10+квітень!D10+травень!D10+червень!D10+липень!D10+серпень!D10+вересень!D10+жовтень!D10+листопад!D10+грудень!D10</f>
        <v>0</v>
      </c>
      <c r="E10" s="10">
        <f t="shared" ref="E10:E19" si="0">SUM(C10:D10)</f>
        <v>586436.98</v>
      </c>
    </row>
    <row r="11" spans="1:5" ht="22.5" customHeight="1">
      <c r="A11" s="8">
        <v>2250</v>
      </c>
      <c r="B11" s="9" t="s">
        <v>5</v>
      </c>
      <c r="C11" s="8">
        <f>січень!C11+лютий!C11+березень!C11+квітень!C11+травень!C11+червень!C11+липень!C11+серпень!C11+вересень!C11+жовтень!C11+листопад!C11+грудень!C11</f>
        <v>62.49</v>
      </c>
      <c r="D11" s="8">
        <f>січень!D11+лютий!D11+березень!D11+квітень!D11+травень!D11+червень!D11+липень!D11+серпень!D11+вересень!D11+жовтень!D11+листопад!D11+грудень!D11</f>
        <v>0</v>
      </c>
      <c r="E11" s="10">
        <f t="shared" si="0"/>
        <v>62.49</v>
      </c>
    </row>
    <row r="12" spans="1:5" ht="31.5" customHeight="1">
      <c r="A12" s="8">
        <v>2272</v>
      </c>
      <c r="B12" s="9" t="s">
        <v>6</v>
      </c>
      <c r="C12" s="8">
        <f>січень!C12+лютий!C12+березень!C12+квітень!C12+травень!C12+червень!C12+липень!C12+серпень!C12+вересень!C12+жовтень!C12+листопад!C12+грудень!C12</f>
        <v>11366.07</v>
      </c>
      <c r="D12" s="8">
        <f>січень!D12+лютий!D12+березень!D12+квітень!D12+травень!D12+червень!D12+липень!D12+серпень!D12+вересень!D12+жовтень!D12+листопад!D12+грудень!D12</f>
        <v>0</v>
      </c>
      <c r="E12" s="10">
        <f t="shared" si="0"/>
        <v>11366.07</v>
      </c>
    </row>
    <row r="13" spans="1:5" ht="22.5" customHeight="1">
      <c r="A13" s="8">
        <v>2273</v>
      </c>
      <c r="B13" s="9" t="s">
        <v>7</v>
      </c>
      <c r="C13" s="8">
        <f>січень!C13+лютий!C13+березень!C13+квітень!C13+травень!C13+червень!C13+липень!C13+серпень!C13+вересень!C13+жовтень!C13+листопад!C13+грудень!C13</f>
        <v>114707.8</v>
      </c>
      <c r="D13" s="8">
        <f>січень!D13+лютий!D13+березень!D13+квітень!D13+травень!D13+червень!D13+липень!D13+серпень!D13+вересень!D13+жовтень!D13+листопад!D13+грудень!D13</f>
        <v>0</v>
      </c>
      <c r="E13" s="10">
        <f t="shared" si="0"/>
        <v>114707.8</v>
      </c>
    </row>
    <row r="14" spans="1:5" ht="22.5" customHeight="1">
      <c r="A14" s="8">
        <v>2274</v>
      </c>
      <c r="B14" s="9" t="s">
        <v>8</v>
      </c>
      <c r="C14" s="8">
        <f>січень!C14+лютий!C14+березень!C14+квітень!C14+травень!C14+червень!C14+липень!C14+серпень!C14+вересень!C14+жовтень!C14+листопад!C14+грудень!C14</f>
        <v>562.41</v>
      </c>
      <c r="D14" s="8">
        <f>січень!D14+лютий!D14+березень!D14+квітень!D14+травень!D14+червень!D14+липень!D14+серпень!D14+вересень!D14+жовтень!D14+листопад!D14+грудень!D14</f>
        <v>0</v>
      </c>
      <c r="E14" s="10">
        <f t="shared" si="0"/>
        <v>562.41</v>
      </c>
    </row>
    <row r="15" spans="1:5" ht="22.5" customHeight="1">
      <c r="A15" s="8">
        <v>2275</v>
      </c>
      <c r="B15" s="9" t="s">
        <v>9</v>
      </c>
      <c r="C15" s="8">
        <f>січень!C15+лютий!C15+березень!C15+квітень!C15+травень!C15+червень!C15+липень!C15+серпень!C15+вересень!C15+жовтень!C15+листопад!C15+грудень!C15</f>
        <v>265621.66000000003</v>
      </c>
      <c r="D15" s="8">
        <f>січень!D15+лютий!D15+березень!D15+квітень!D15+травень!D15+червень!D15+липень!D15+серпень!D15+вересень!D15+жовтень!D15+листопад!D15+грудень!D15</f>
        <v>0</v>
      </c>
      <c r="E15" s="10">
        <f t="shared" si="0"/>
        <v>265621.66000000003</v>
      </c>
    </row>
    <row r="16" spans="1:5" ht="46.5" customHeight="1">
      <c r="A16" s="8">
        <v>2282</v>
      </c>
      <c r="B16" s="9" t="s">
        <v>10</v>
      </c>
      <c r="C16" s="8">
        <f>січень!C16+лютий!C16+березень!C16+квітень!C16+травень!C16+червень!C16+липень!C16+серпень!C16+вересень!C16+жовтень!C16+листопад!C16+грудень!C16</f>
        <v>4000</v>
      </c>
      <c r="D16" s="8">
        <f>січень!D16+лютий!D16+березень!D16+квітень!D16+травень!D16+червень!D16+липень!D16+серпень!D16+вересень!D16+жовтень!D16+листопад!D16+грудень!D16</f>
        <v>0</v>
      </c>
      <c r="E16" s="10">
        <f t="shared" si="0"/>
        <v>4000</v>
      </c>
    </row>
    <row r="17" spans="1:5" ht="21.75" customHeight="1">
      <c r="A17" s="8">
        <v>2800</v>
      </c>
      <c r="B17" s="9" t="s">
        <v>11</v>
      </c>
      <c r="C17" s="8">
        <f>січень!C17+лютий!C17+березень!C17+квітень!C17+травень!C17+червень!C17+липень!C17+серпень!C17+вересень!C17+жовтень!C17+листопад!C17+грудень!C17</f>
        <v>0</v>
      </c>
      <c r="D17" s="8">
        <f>січень!D17+лютий!D17+березень!D17+квітень!D17+травень!D17+червень!D17+липень!D17+серпень!D17+вересень!D17+жовтень!D17+листопад!D17+грудень!D17</f>
        <v>0</v>
      </c>
      <c r="E17" s="10">
        <f t="shared" si="0"/>
        <v>0</v>
      </c>
    </row>
    <row r="18" spans="1:5" ht="30.75" customHeight="1">
      <c r="A18" s="8">
        <v>3110</v>
      </c>
      <c r="B18" s="9" t="s">
        <v>12</v>
      </c>
      <c r="C18" s="8">
        <f>січень!C18+лютий!C18+березень!C18+квітень!C18+травень!C18+червень!C18+липень!C18+серпень!C18+вересень!C18+жовтень!C18+листопад!C18+грудень!C18</f>
        <v>0</v>
      </c>
      <c r="D18" s="8">
        <f>січень!D18+лютий!D18+березень!D18+квітень!D18+травень!D18+червень!D18+липень!D18+серпень!D18+вересень!D18+жовтень!D18+листопад!D18+грудень!D18</f>
        <v>0</v>
      </c>
      <c r="E18" s="10">
        <f t="shared" si="0"/>
        <v>0</v>
      </c>
    </row>
    <row r="19" spans="1:5" ht="25.5" customHeight="1">
      <c r="A19" s="8">
        <v>3132</v>
      </c>
      <c r="B19" s="9" t="s">
        <v>13</v>
      </c>
      <c r="C19" s="8">
        <f>січень!C19+лютий!C19+березень!C19+квітень!C19+травень!C19+червень!C19+липень!C19+серпень!C19+вересень!C19+жовтень!C19+листопад!C19+грудень!C19</f>
        <v>0</v>
      </c>
      <c r="D19" s="8">
        <f>січень!D19+лютий!D19+березень!D19+квітень!D19+травень!D19+червень!D19+липень!D19+серпень!D19+вересень!D19+жовтень!D19+листопад!D19+грудень!D19</f>
        <v>1128530.3500000001</v>
      </c>
      <c r="E19" s="10">
        <f t="shared" si="0"/>
        <v>1128530.3500000001</v>
      </c>
    </row>
    <row r="20" spans="1:5" ht="23.25" customHeight="1">
      <c r="A20" s="10"/>
      <c r="B20" s="11" t="s">
        <v>14</v>
      </c>
      <c r="C20" s="10">
        <f>SUM(C6:C19)</f>
        <v>3757426.5500000007</v>
      </c>
      <c r="D20" s="10">
        <f>SUM(D6:D19)</f>
        <v>1128530.3500000001</v>
      </c>
      <c r="E20" s="10">
        <f>SUM(E6:E19)</f>
        <v>4885956.9000000004</v>
      </c>
    </row>
    <row r="21" spans="1:5">
      <c r="B21" s="12"/>
      <c r="C21" s="12"/>
      <c r="D21" s="12"/>
      <c r="E21" s="12"/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  <pageSetup paperSize="9" scale="95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view="pageBreakPreview" zoomScaleSheetLayoutView="100" workbookViewId="0">
      <selection activeCell="D16" sqref="D16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24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209199.94+9692.76</f>
        <v>218892.7</v>
      </c>
      <c r="D6" s="5"/>
      <c r="E6" s="3">
        <f>SUM(C6:D6)</f>
        <v>218892.7</v>
      </c>
    </row>
    <row r="7" spans="1:5" ht="22.5" customHeight="1">
      <c r="A7" s="5">
        <v>2120</v>
      </c>
      <c r="B7" s="6" t="s">
        <v>1</v>
      </c>
      <c r="C7" s="5">
        <f>53073.04+343.33+815.16</f>
        <v>54231.530000000006</v>
      </c>
      <c r="D7" s="5"/>
      <c r="E7" s="3">
        <f>SUM(C7:D7)</f>
        <v>54231.530000000006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/>
      <c r="D10" s="5"/>
      <c r="E10" s="3">
        <f t="shared" ref="E10:E19" si="0">SUM(C10:D10)</f>
        <v>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f>1212.01+862.6</f>
        <v>2074.61</v>
      </c>
      <c r="D12" s="5"/>
      <c r="E12" s="3">
        <f t="shared" si="0"/>
        <v>2074.61</v>
      </c>
    </row>
    <row r="13" spans="1:5" ht="22.5" customHeight="1">
      <c r="A13" s="5">
        <v>2273</v>
      </c>
      <c r="B13" s="6" t="s">
        <v>7</v>
      </c>
      <c r="C13" s="5">
        <f>873.02+2760.67</f>
        <v>3633.69</v>
      </c>
      <c r="D13" s="5"/>
      <c r="E13" s="3">
        <f t="shared" si="0"/>
        <v>3633.69</v>
      </c>
    </row>
    <row r="14" spans="1:5" ht="22.5" customHeight="1">
      <c r="A14" s="5">
        <v>2274</v>
      </c>
      <c r="B14" s="6" t="s">
        <v>8</v>
      </c>
      <c r="C14" s="5">
        <v>62.49</v>
      </c>
      <c r="D14" s="5"/>
      <c r="E14" s="3">
        <f t="shared" si="0"/>
        <v>62.49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278895.02</v>
      </c>
      <c r="D20" s="3">
        <f>SUM(D6:D19)</f>
        <v>0</v>
      </c>
      <c r="E20" s="3">
        <f>SUM(E6:E19)</f>
        <v>278895.02</v>
      </c>
    </row>
  </sheetData>
  <mergeCells count="4">
    <mergeCell ref="A1:E1"/>
    <mergeCell ref="A2:E2"/>
    <mergeCell ref="C4:E4"/>
    <mergeCell ref="A4:B5"/>
  </mergeCells>
  <phoneticPr fontId="1" type="noConversion"/>
  <pageMargins left="0.7" right="0.28000000000000003" top="0.75" bottom="0.75" header="0.3" footer="0.3"/>
  <pageSetup paperSize="9" orientation="portrait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17" sqref="C17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26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213042.97+9692.76</f>
        <v>222735.73</v>
      </c>
      <c r="D6" s="5"/>
      <c r="E6" s="3">
        <f>SUM(C6:D6)</f>
        <v>222735.73</v>
      </c>
    </row>
    <row r="7" spans="1:5" ht="22.5" customHeight="1">
      <c r="A7" s="5">
        <v>2120</v>
      </c>
      <c r="B7" s="6" t="s">
        <v>1</v>
      </c>
      <c r="C7" s="5">
        <f>55384.76+815.16</f>
        <v>56199.920000000006</v>
      </c>
      <c r="D7" s="5"/>
      <c r="E7" s="3">
        <f>SUM(C7:D7)</f>
        <v>56199.920000000006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32610+1200</f>
        <v>33810</v>
      </c>
      <c r="D10" s="5"/>
      <c r="E10" s="3">
        <f t="shared" ref="E10:E19" si="0">SUM(C10:D10)</f>
        <v>33810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f>1354.2</f>
        <v>1354.2</v>
      </c>
      <c r="D12" s="5"/>
      <c r="E12" s="3">
        <f t="shared" si="0"/>
        <v>1354.2</v>
      </c>
    </row>
    <row r="13" spans="1:5" ht="22.5" customHeight="1">
      <c r="A13" s="5">
        <v>2273</v>
      </c>
      <c r="B13" s="6" t="s">
        <v>7</v>
      </c>
      <c r="C13" s="5">
        <f>38412.84+404.8+40.58+1606+2032.99</f>
        <v>42497.21</v>
      </c>
      <c r="D13" s="5"/>
      <c r="E13" s="3">
        <f t="shared" si="0"/>
        <v>42497.21</v>
      </c>
    </row>
    <row r="14" spans="1:5" ht="22.5" customHeight="1">
      <c r="A14" s="5">
        <v>2274</v>
      </c>
      <c r="B14" s="6" t="s">
        <v>8</v>
      </c>
      <c r="C14" s="5"/>
      <c r="D14" s="5"/>
      <c r="E14" s="3">
        <f t="shared" si="0"/>
        <v>0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356597.06000000006</v>
      </c>
      <c r="D20" s="3">
        <f>SUM(D6:D19)</f>
        <v>0</v>
      </c>
      <c r="E20" s="3">
        <f>SUM(E6:E19)</f>
        <v>356597.06000000006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11" sqref="C11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27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218251.6+9692.76</f>
        <v>227944.36000000002</v>
      </c>
      <c r="D6" s="5"/>
      <c r="E6" s="3">
        <f>SUM(C6:D6)</f>
        <v>227944.36000000002</v>
      </c>
    </row>
    <row r="7" spans="1:5" ht="22.5" customHeight="1">
      <c r="A7" s="5">
        <v>2120</v>
      </c>
      <c r="B7" s="6" t="s">
        <v>1</v>
      </c>
      <c r="C7" s="5">
        <f>56530.68+815.16</f>
        <v>57345.840000000004</v>
      </c>
      <c r="D7" s="5"/>
      <c r="E7" s="3">
        <f>SUM(C7:D7)</f>
        <v>57345.840000000004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2032.99+1200</f>
        <v>3232.99</v>
      </c>
      <c r="D10" s="5"/>
      <c r="E10" s="3">
        <f t="shared" ref="E10:E19" si="0">SUM(C10:D10)</f>
        <v>3232.99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v>602.62</v>
      </c>
      <c r="D12" s="5"/>
      <c r="E12" s="3">
        <f t="shared" si="0"/>
        <v>602.62</v>
      </c>
    </row>
    <row r="13" spans="1:5" ht="22.5" customHeight="1">
      <c r="A13" s="5">
        <v>2273</v>
      </c>
      <c r="B13" s="6" t="s">
        <v>7</v>
      </c>
      <c r="C13" s="5">
        <f>11048.06+141.63+14.46</f>
        <v>11204.149999999998</v>
      </c>
      <c r="D13" s="5"/>
      <c r="E13" s="3">
        <f t="shared" si="0"/>
        <v>11204.149999999998</v>
      </c>
    </row>
    <row r="14" spans="1:5" ht="22.5" customHeight="1">
      <c r="A14" s="5">
        <v>2274</v>
      </c>
      <c r="B14" s="6" t="s">
        <v>8</v>
      </c>
      <c r="C14" s="5">
        <f>62.49+62.49</f>
        <v>124.98</v>
      </c>
      <c r="D14" s="5"/>
      <c r="E14" s="3">
        <f t="shared" si="0"/>
        <v>124.98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300454.94</v>
      </c>
      <c r="D20" s="3">
        <f>SUM(D6:D19)</f>
        <v>0</v>
      </c>
      <c r="E20" s="3">
        <f>SUM(E6:E19)</f>
        <v>300454.94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  <pageSetup paperSize="9" orientation="landscape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11" sqref="C11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28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215786.28+9692.76</f>
        <v>225479.04000000001</v>
      </c>
      <c r="D6" s="5"/>
      <c r="E6" s="3">
        <f>SUM(C6:D6)</f>
        <v>225479.04000000001</v>
      </c>
    </row>
    <row r="7" spans="1:5" ht="22.5" customHeight="1">
      <c r="A7" s="5">
        <v>2120</v>
      </c>
      <c r="B7" s="6" t="s">
        <v>1</v>
      </c>
      <c r="C7" s="5">
        <f>56672.6+815.16</f>
        <v>57487.76</v>
      </c>
      <c r="D7" s="5"/>
      <c r="E7" s="3">
        <f>SUM(C7:D7)</f>
        <v>57487.76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1200+100</f>
        <v>1300</v>
      </c>
      <c r="D10" s="5"/>
      <c r="E10" s="3">
        <f t="shared" ref="E10:E19" si="0">SUM(C10:D10)</f>
        <v>1300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v>2179.84</v>
      </c>
      <c r="D12" s="5"/>
      <c r="E12" s="3">
        <f t="shared" si="0"/>
        <v>2179.84</v>
      </c>
    </row>
    <row r="13" spans="1:5" ht="22.5" customHeight="1">
      <c r="A13" s="5">
        <v>2273</v>
      </c>
      <c r="B13" s="6" t="s">
        <v>7</v>
      </c>
      <c r="C13" s="5">
        <f>28403.27+643.25+5397.44+29.41+1.99</f>
        <v>34475.360000000001</v>
      </c>
      <c r="D13" s="5"/>
      <c r="E13" s="3">
        <f t="shared" si="0"/>
        <v>34475.360000000001</v>
      </c>
    </row>
    <row r="14" spans="1:5" ht="22.5" customHeight="1">
      <c r="A14" s="5">
        <v>2274</v>
      </c>
      <c r="B14" s="6" t="s">
        <v>8</v>
      </c>
      <c r="C14" s="5">
        <f>62.49+62.49</f>
        <v>124.98</v>
      </c>
      <c r="D14" s="5"/>
      <c r="E14" s="3">
        <f t="shared" si="0"/>
        <v>124.98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321046.98</v>
      </c>
      <c r="D20" s="3">
        <f>SUM(D6:D19)</f>
        <v>0</v>
      </c>
      <c r="E20" s="3">
        <f>SUM(E6:E19)</f>
        <v>321046.98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8" sqref="C8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29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309388.84+32655.24</f>
        <v>342044.08</v>
      </c>
      <c r="D6" s="5"/>
      <c r="E6" s="3">
        <f>SUM(C6:D6)</f>
        <v>342044.08</v>
      </c>
    </row>
    <row r="7" spans="1:5" ht="22.5" customHeight="1">
      <c r="A7" s="5">
        <v>2120</v>
      </c>
      <c r="B7" s="6" t="s">
        <v>1</v>
      </c>
      <c r="C7" s="5">
        <f>78065.37+2746.3</f>
        <v>80811.67</v>
      </c>
      <c r="D7" s="5"/>
      <c r="E7" s="3">
        <f>SUM(C7:D7)</f>
        <v>80811.67</v>
      </c>
    </row>
    <row r="8" spans="1:5" ht="22.5" customHeight="1">
      <c r="A8" s="5">
        <v>2210</v>
      </c>
      <c r="B8" s="6" t="s">
        <v>2</v>
      </c>
      <c r="C8" s="5">
        <f>1400+2420+20090+1400+8607.12+31041+855</f>
        <v>65813.119999999995</v>
      </c>
      <c r="D8" s="5"/>
      <c r="E8" s="3">
        <f>SUM(C8:D8)</f>
        <v>65813.119999999995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2032.89+9094.14+100+4000+2032.99</f>
        <v>17260.02</v>
      </c>
      <c r="D10" s="5"/>
      <c r="E10" s="3">
        <f t="shared" ref="E10:E19" si="0">SUM(C10:D10)</f>
        <v>17260.02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f>1164.8+836.64</f>
        <v>2001.44</v>
      </c>
      <c r="D12" s="5"/>
      <c r="E12" s="3">
        <f t="shared" si="0"/>
        <v>2001.44</v>
      </c>
    </row>
    <row r="13" spans="1:5" ht="22.5" customHeight="1">
      <c r="A13" s="5">
        <v>2273</v>
      </c>
      <c r="B13" s="6" t="s">
        <v>7</v>
      </c>
      <c r="C13" s="5">
        <f>1003.97+15.55+1.73+373.36+367.23+2448.22</f>
        <v>4210.0599999999995</v>
      </c>
      <c r="D13" s="5"/>
      <c r="E13" s="3">
        <f t="shared" si="0"/>
        <v>4210.0599999999995</v>
      </c>
    </row>
    <row r="14" spans="1:5" ht="22.5" customHeight="1">
      <c r="A14" s="5">
        <v>2274</v>
      </c>
      <c r="B14" s="6" t="s">
        <v>8</v>
      </c>
      <c r="C14" s="5"/>
      <c r="D14" s="5"/>
      <c r="E14" s="3">
        <f t="shared" si="0"/>
        <v>0</v>
      </c>
    </row>
    <row r="15" spans="1:5" ht="22.5" customHeight="1">
      <c r="A15" s="5">
        <v>2275</v>
      </c>
      <c r="B15" s="6" t="s">
        <v>9</v>
      </c>
      <c r="C15" s="5">
        <f>120959.56+72443.26+29795.22+40250+776.4</f>
        <v>264224.44000000006</v>
      </c>
      <c r="D15" s="5"/>
      <c r="E15" s="3">
        <f t="shared" si="0"/>
        <v>264224.44000000006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776364.83000000007</v>
      </c>
      <c r="D20" s="3">
        <f>SUM(D6:D19)</f>
        <v>0</v>
      </c>
      <c r="E20" s="3">
        <f>SUM(E6:E19)</f>
        <v>776364.83000000007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10" sqref="C10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30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v>269736.78000000003</v>
      </c>
      <c r="D6" s="5"/>
      <c r="E6" s="3">
        <f>SUM(C6:D6)</f>
        <v>269736.78000000003</v>
      </c>
    </row>
    <row r="7" spans="1:5" ht="22.5" customHeight="1">
      <c r="A7" s="5">
        <v>2120</v>
      </c>
      <c r="B7" s="6" t="s">
        <v>1</v>
      </c>
      <c r="C7" s="5">
        <v>69782.41</v>
      </c>
      <c r="D7" s="5"/>
      <c r="E7" s="3">
        <f>SUM(C7:D7)</f>
        <v>69782.41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100+2032.99</f>
        <v>2132.9899999999998</v>
      </c>
      <c r="D10" s="5"/>
      <c r="E10" s="3">
        <f t="shared" ref="E10:E19" si="0">SUM(C10:D10)</f>
        <v>2132.9899999999998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/>
      <c r="D12" s="5"/>
      <c r="E12" s="3">
        <f t="shared" si="0"/>
        <v>0</v>
      </c>
    </row>
    <row r="13" spans="1:5" ht="22.5" customHeight="1">
      <c r="A13" s="5">
        <v>2273</v>
      </c>
      <c r="B13" s="6" t="s">
        <v>7</v>
      </c>
      <c r="C13" s="5">
        <f>3032.84+454.93</f>
        <v>3487.77</v>
      </c>
      <c r="D13" s="5"/>
      <c r="E13" s="3">
        <f t="shared" si="0"/>
        <v>3487.77</v>
      </c>
    </row>
    <row r="14" spans="1:5" ht="22.5" customHeight="1">
      <c r="A14" s="5">
        <v>2274</v>
      </c>
      <c r="B14" s="6" t="s">
        <v>8</v>
      </c>
      <c r="C14" s="5">
        <v>62.49</v>
      </c>
      <c r="D14" s="5"/>
      <c r="E14" s="3">
        <f t="shared" si="0"/>
        <v>62.49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345202.44000000006</v>
      </c>
      <c r="D20" s="3">
        <f>SUM(D6:D19)</f>
        <v>0</v>
      </c>
      <c r="E20" s="3">
        <f>SUM(E6:E19)</f>
        <v>345202.44000000006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D12" sqref="D12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31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134896.27+1264.28</f>
        <v>136160.54999999999</v>
      </c>
      <c r="D6" s="5"/>
      <c r="E6" s="3">
        <f>SUM(C6:D6)</f>
        <v>136160.54999999999</v>
      </c>
    </row>
    <row r="7" spans="1:5" ht="22.5" customHeight="1">
      <c r="A7" s="5">
        <v>2120</v>
      </c>
      <c r="B7" s="6" t="s">
        <v>1</v>
      </c>
      <c r="C7" s="5">
        <f>36555.65+106.33</f>
        <v>36661.980000000003</v>
      </c>
      <c r="D7" s="5"/>
      <c r="E7" s="3">
        <f>SUM(C7:D7)</f>
        <v>36661.980000000003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v>2032.99</v>
      </c>
      <c r="D10" s="5"/>
      <c r="E10" s="3">
        <f t="shared" ref="E10:E19" si="0">SUM(C10:D10)</f>
        <v>2032.99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f>915.2+657.36</f>
        <v>1572.56</v>
      </c>
      <c r="D12" s="5"/>
      <c r="E12" s="3">
        <f t="shared" si="0"/>
        <v>1572.56</v>
      </c>
    </row>
    <row r="13" spans="1:5" ht="22.5" customHeight="1">
      <c r="A13" s="5">
        <v>2273</v>
      </c>
      <c r="B13" s="6" t="s">
        <v>7</v>
      </c>
      <c r="C13" s="5">
        <f>228.63+1883.54+3.63</f>
        <v>2115.8000000000002</v>
      </c>
      <c r="D13" s="5"/>
      <c r="E13" s="3">
        <f t="shared" si="0"/>
        <v>2115.8000000000002</v>
      </c>
    </row>
    <row r="14" spans="1:5" ht="22.5" customHeight="1">
      <c r="A14" s="5">
        <v>2274</v>
      </c>
      <c r="B14" s="6" t="s">
        <v>8</v>
      </c>
      <c r="C14" s="5">
        <v>62.49</v>
      </c>
      <c r="D14" s="5"/>
      <c r="E14" s="3">
        <f t="shared" si="0"/>
        <v>62.49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178606.36999999997</v>
      </c>
      <c r="D20" s="3">
        <f>SUM(D6:D19)</f>
        <v>0</v>
      </c>
      <c r="E20" s="3">
        <f>SUM(E6:E19)</f>
        <v>178606.36999999997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18" sqref="C18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32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161154.55+9807.82</f>
        <v>170962.37</v>
      </c>
      <c r="D6" s="5"/>
      <c r="E6" s="3">
        <f>SUM(C6:D6)</f>
        <v>170962.37</v>
      </c>
    </row>
    <row r="7" spans="1:5" ht="22.5" customHeight="1">
      <c r="A7" s="5">
        <v>2120</v>
      </c>
      <c r="B7" s="6" t="s">
        <v>1</v>
      </c>
      <c r="C7" s="5">
        <f>44683.56+824.84</f>
        <v>45508.399999999994</v>
      </c>
      <c r="D7" s="5"/>
      <c r="E7" s="3">
        <f>SUM(C7:D7)</f>
        <v>45508.399999999994</v>
      </c>
    </row>
    <row r="8" spans="1:5" ht="22.5" customHeight="1">
      <c r="A8" s="5">
        <v>2210</v>
      </c>
      <c r="B8" s="6" t="s">
        <v>2</v>
      </c>
      <c r="C8" s="5">
        <f>9404</f>
        <v>9404</v>
      </c>
      <c r="D8" s="5"/>
      <c r="E8" s="3">
        <f>SUM(C8:D8)</f>
        <v>9404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3000+100+2761+2032+500397</f>
        <v>508290</v>
      </c>
      <c r="D10" s="5"/>
      <c r="E10" s="3">
        <f t="shared" ref="E10:E19" si="0">SUM(C10:D10)</f>
        <v>508290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>
        <v>1580.8</v>
      </c>
      <c r="D12" s="5"/>
      <c r="E12" s="3">
        <f t="shared" si="0"/>
        <v>1580.8</v>
      </c>
    </row>
    <row r="13" spans="1:5" ht="22.5" customHeight="1">
      <c r="A13" s="5">
        <v>2273</v>
      </c>
      <c r="B13" s="6" t="s">
        <v>7</v>
      </c>
      <c r="C13" s="5">
        <f>1883.54+3.63+8498.71+622.68</f>
        <v>11008.56</v>
      </c>
      <c r="D13" s="5"/>
      <c r="E13" s="3">
        <f t="shared" si="0"/>
        <v>11008.56</v>
      </c>
    </row>
    <row r="14" spans="1:5" ht="22.5" customHeight="1">
      <c r="A14" s="5">
        <v>2274</v>
      </c>
      <c r="B14" s="6" t="s">
        <v>8</v>
      </c>
      <c r="C14" s="5">
        <f>62.49</f>
        <v>62.49</v>
      </c>
      <c r="D14" s="5"/>
      <c r="E14" s="3">
        <f t="shared" si="0"/>
        <v>62.49</v>
      </c>
    </row>
    <row r="15" spans="1:5" ht="22.5" customHeight="1">
      <c r="A15" s="5">
        <v>2275</v>
      </c>
      <c r="B15" s="6" t="s">
        <v>9</v>
      </c>
      <c r="C15" s="5">
        <v>582</v>
      </c>
      <c r="D15" s="5"/>
      <c r="E15" s="3">
        <f t="shared" si="0"/>
        <v>582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3142</v>
      </c>
      <c r="B19" s="6"/>
      <c r="C19" s="5"/>
      <c r="D19" s="5">
        <v>99600</v>
      </c>
      <c r="E19" s="3">
        <f t="shared" si="0"/>
        <v>99600</v>
      </c>
    </row>
    <row r="20" spans="1:5" ht="23.25" customHeight="1">
      <c r="A20" s="3"/>
      <c r="B20" s="4" t="s">
        <v>14</v>
      </c>
      <c r="C20" s="3">
        <f>SUM(C6:C19)</f>
        <v>747398.62000000011</v>
      </c>
      <c r="D20" s="3">
        <f>SUM(D6:D19)</f>
        <v>99600</v>
      </c>
      <c r="E20" s="3">
        <f>SUM(E6:E19)</f>
        <v>846998.62000000011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>
      <selection activeCell="C10" sqref="C10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33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>
        <f>325990.08+16730.82</f>
        <v>342720.9</v>
      </c>
      <c r="D6" s="5"/>
      <c r="E6" s="3">
        <f>SUM(C6:D6)</f>
        <v>342720.9</v>
      </c>
    </row>
    <row r="7" spans="1:5" ht="22.5" customHeight="1">
      <c r="A7" s="5">
        <v>2120</v>
      </c>
      <c r="B7" s="6" t="s">
        <v>1</v>
      </c>
      <c r="C7" s="5">
        <f>72534.98+1407.06</f>
        <v>73942.039999999994</v>
      </c>
      <c r="D7" s="5"/>
      <c r="E7" s="3">
        <f>SUM(C7:D7)</f>
        <v>73942.039999999994</v>
      </c>
    </row>
    <row r="8" spans="1:5" ht="22.5" customHeight="1">
      <c r="A8" s="5">
        <v>2210</v>
      </c>
      <c r="B8" s="6" t="s">
        <v>2</v>
      </c>
      <c r="C8" s="5">
        <f>6713.96+3925+165</f>
        <v>10803.96</v>
      </c>
      <c r="D8" s="5"/>
      <c r="E8" s="3">
        <f>SUM(C8:D8)</f>
        <v>10803.96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>
        <f>6240+1875+1200+2032.99+7030</f>
        <v>18377.989999999998</v>
      </c>
      <c r="D10" s="5"/>
      <c r="E10" s="3">
        <f t="shared" ref="E10:E19" si="0">SUM(C10:D10)</f>
        <v>18377.989999999998</v>
      </c>
    </row>
    <row r="11" spans="1:5" ht="22.5" customHeight="1">
      <c r="A11" s="5">
        <v>2250</v>
      </c>
      <c r="B11" s="6" t="s">
        <v>5</v>
      </c>
      <c r="C11" s="5">
        <v>62.49</v>
      </c>
      <c r="D11" s="5"/>
      <c r="E11" s="3">
        <f t="shared" si="0"/>
        <v>62.49</v>
      </c>
    </row>
    <row r="12" spans="1:5" ht="31.5" customHeight="1">
      <c r="A12" s="5">
        <v>2272</v>
      </c>
      <c r="B12" s="6" t="s">
        <v>6</v>
      </c>
      <c r="C12" s="5"/>
      <c r="D12" s="5"/>
      <c r="E12" s="3">
        <f t="shared" si="0"/>
        <v>0</v>
      </c>
    </row>
    <row r="13" spans="1:5" ht="22.5" customHeight="1">
      <c r="A13" s="5">
        <v>2273</v>
      </c>
      <c r="B13" s="6" t="s">
        <v>7</v>
      </c>
      <c r="C13" s="5">
        <f>2073+2.2</f>
        <v>2075.1999999999998</v>
      </c>
      <c r="D13" s="5"/>
      <c r="E13" s="3">
        <f t="shared" si="0"/>
        <v>2075.1999999999998</v>
      </c>
    </row>
    <row r="14" spans="1:5" ht="22.5" customHeight="1">
      <c r="A14" s="5">
        <v>2274</v>
      </c>
      <c r="B14" s="6" t="s">
        <v>8</v>
      </c>
      <c r="C14" s="5">
        <v>62.49</v>
      </c>
      <c r="D14" s="5"/>
      <c r="E14" s="3">
        <f t="shared" si="0"/>
        <v>62.49</v>
      </c>
    </row>
    <row r="15" spans="1:5" ht="22.5" customHeight="1">
      <c r="A15" s="5">
        <v>2275</v>
      </c>
      <c r="B15" s="6" t="s">
        <v>9</v>
      </c>
      <c r="C15" s="5">
        <f>407.61+407.61</f>
        <v>815.22</v>
      </c>
      <c r="D15" s="5"/>
      <c r="E15" s="3">
        <f t="shared" si="0"/>
        <v>815.22</v>
      </c>
    </row>
    <row r="16" spans="1:5" ht="46.5" customHeight="1">
      <c r="A16" s="5">
        <v>2282</v>
      </c>
      <c r="B16" s="6" t="s">
        <v>10</v>
      </c>
      <c r="C16" s="5">
        <v>4000</v>
      </c>
      <c r="D16" s="5"/>
      <c r="E16" s="3">
        <f t="shared" si="0"/>
        <v>4000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452860.29</v>
      </c>
      <c r="D20" s="3">
        <f>SUM(D6:D19)</f>
        <v>0</v>
      </c>
      <c r="E20" s="3">
        <f>SUM(E6:E19)</f>
        <v>452860.29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7" sqref="C6:C16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21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/>
      <c r="D6" s="5"/>
      <c r="E6" s="3">
        <f>SUM(C6:D6)</f>
        <v>0</v>
      </c>
    </row>
    <row r="7" spans="1:5" ht="22.5" customHeight="1">
      <c r="A7" s="5">
        <v>2120</v>
      </c>
      <c r="B7" s="6" t="s">
        <v>1</v>
      </c>
      <c r="C7" s="5"/>
      <c r="D7" s="5"/>
      <c r="E7" s="3">
        <f>SUM(C7:D7)</f>
        <v>0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/>
      <c r="D10" s="5"/>
      <c r="E10" s="3">
        <f t="shared" ref="E10:E19" si="0">SUM(C10:D10)</f>
        <v>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/>
      <c r="D12" s="5"/>
      <c r="E12" s="3">
        <f t="shared" si="0"/>
        <v>0</v>
      </c>
    </row>
    <row r="13" spans="1:5" ht="22.5" customHeight="1">
      <c r="A13" s="5">
        <v>2273</v>
      </c>
      <c r="B13" s="6" t="s">
        <v>7</v>
      </c>
      <c r="C13" s="5"/>
      <c r="D13" s="5"/>
      <c r="E13" s="3">
        <f t="shared" si="0"/>
        <v>0</v>
      </c>
    </row>
    <row r="14" spans="1:5" ht="22.5" customHeight="1">
      <c r="A14" s="5">
        <v>2274</v>
      </c>
      <c r="B14" s="6" t="s">
        <v>8</v>
      </c>
      <c r="C14" s="5"/>
      <c r="D14" s="5"/>
      <c r="E14" s="3">
        <f t="shared" si="0"/>
        <v>0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0</v>
      </c>
      <c r="D20" s="3">
        <f>SUM(D6:D19)</f>
        <v>0</v>
      </c>
      <c r="E20" s="3">
        <f>SUM(E6:E19)</f>
        <v>0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C6" sqref="C6:C14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22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/>
      <c r="D6" s="5"/>
      <c r="E6" s="3">
        <f>SUM(C6:D6)</f>
        <v>0</v>
      </c>
    </row>
    <row r="7" spans="1:5" ht="22.5" customHeight="1">
      <c r="A7" s="5">
        <v>2120</v>
      </c>
      <c r="B7" s="6" t="s">
        <v>1</v>
      </c>
      <c r="C7" s="5"/>
      <c r="D7" s="5"/>
      <c r="E7" s="3">
        <f>SUM(C7:D7)</f>
        <v>0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/>
      <c r="D10" s="5"/>
      <c r="E10" s="3">
        <f t="shared" ref="E10:E19" si="0">SUM(C10:D10)</f>
        <v>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/>
      <c r="D12" s="5"/>
      <c r="E12" s="3">
        <f t="shared" si="0"/>
        <v>0</v>
      </c>
    </row>
    <row r="13" spans="1:5" ht="22.5" customHeight="1">
      <c r="A13" s="5">
        <v>2273</v>
      </c>
      <c r="B13" s="6" t="s">
        <v>7</v>
      </c>
      <c r="C13" s="5"/>
      <c r="D13" s="5"/>
      <c r="E13" s="3">
        <f t="shared" si="0"/>
        <v>0</v>
      </c>
    </row>
    <row r="14" spans="1:5" ht="22.5" customHeight="1">
      <c r="A14" s="5">
        <v>2274</v>
      </c>
      <c r="B14" s="6" t="s">
        <v>8</v>
      </c>
      <c r="C14" s="5"/>
      <c r="D14" s="5"/>
      <c r="E14" s="3">
        <f t="shared" si="0"/>
        <v>0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3142</v>
      </c>
      <c r="B19" s="6" t="s">
        <v>13</v>
      </c>
      <c r="C19" s="5"/>
      <c r="D19" s="5">
        <v>1028930.35</v>
      </c>
      <c r="E19" s="3">
        <f t="shared" si="0"/>
        <v>1028930.35</v>
      </c>
    </row>
    <row r="20" spans="1:5" ht="23.25" customHeight="1">
      <c r="A20" s="3"/>
      <c r="B20" s="4" t="s">
        <v>14</v>
      </c>
      <c r="C20" s="3">
        <f>SUM(C6:C19)</f>
        <v>0</v>
      </c>
      <c r="D20" s="3">
        <f>SUM(D6:D19)</f>
        <v>1028930.35</v>
      </c>
      <c r="E20" s="3">
        <f>SUM(E6:E19)</f>
        <v>1028930.35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20"/>
  <sheetViews>
    <sheetView topLeftCell="A2" workbookViewId="0">
      <selection activeCell="C6" sqref="C6:C19"/>
    </sheetView>
  </sheetViews>
  <sheetFormatPr defaultColWidth="9.109375" defaultRowHeight="13.8"/>
  <cols>
    <col min="1" max="1" width="6.5546875" style="1" customWidth="1"/>
    <col min="2" max="2" width="40.44140625" style="1" customWidth="1"/>
    <col min="3" max="3" width="15.33203125" style="1" customWidth="1"/>
    <col min="4" max="4" width="15" style="1" customWidth="1"/>
    <col min="5" max="5" width="14.5546875" style="1" customWidth="1"/>
    <col min="6" max="16384" width="9.109375" style="1"/>
  </cols>
  <sheetData>
    <row r="1" spans="1:5" ht="30" customHeight="1">
      <c r="A1" s="13" t="s">
        <v>15</v>
      </c>
      <c r="B1" s="13"/>
      <c r="C1" s="13"/>
      <c r="D1" s="13"/>
      <c r="E1" s="13"/>
    </row>
    <row r="2" spans="1:5" ht="71.25" customHeight="1">
      <c r="A2" s="14" t="s">
        <v>20</v>
      </c>
      <c r="B2" s="14"/>
      <c r="C2" s="14"/>
      <c r="D2" s="14"/>
      <c r="E2" s="14"/>
    </row>
    <row r="3" spans="1:5" ht="27.75" customHeight="1">
      <c r="B3" s="2"/>
      <c r="C3" s="2"/>
      <c r="D3" s="2"/>
      <c r="E3" s="2"/>
    </row>
    <row r="4" spans="1:5" ht="27.75" customHeight="1">
      <c r="A4" s="15" t="s">
        <v>18</v>
      </c>
      <c r="B4" s="15"/>
      <c r="C4" s="16" t="s">
        <v>23</v>
      </c>
      <c r="D4" s="17"/>
      <c r="E4" s="17"/>
    </row>
    <row r="5" spans="1:5" ht="58.5" customHeight="1">
      <c r="A5" s="15"/>
      <c r="B5" s="15"/>
      <c r="C5" s="7" t="s">
        <v>16</v>
      </c>
      <c r="D5" s="7" t="s">
        <v>17</v>
      </c>
      <c r="E5" s="7" t="s">
        <v>14</v>
      </c>
    </row>
    <row r="6" spans="1:5" ht="22.5" customHeight="1">
      <c r="A6" s="5">
        <v>2110</v>
      </c>
      <c r="B6" s="6" t="s">
        <v>0</v>
      </c>
      <c r="C6" s="5"/>
      <c r="D6" s="5"/>
      <c r="E6" s="3">
        <f>SUM(C6:D6)</f>
        <v>0</v>
      </c>
    </row>
    <row r="7" spans="1:5" ht="22.5" customHeight="1">
      <c r="A7" s="5">
        <v>2120</v>
      </c>
      <c r="B7" s="6" t="s">
        <v>1</v>
      </c>
      <c r="C7" s="5"/>
      <c r="D7" s="5"/>
      <c r="E7" s="3">
        <f>SUM(C7:D7)</f>
        <v>0</v>
      </c>
    </row>
    <row r="8" spans="1:5" ht="22.5" customHeight="1">
      <c r="A8" s="5">
        <v>2210</v>
      </c>
      <c r="B8" s="6" t="s">
        <v>2</v>
      </c>
      <c r="C8" s="5"/>
      <c r="D8" s="5"/>
      <c r="E8" s="3">
        <f>SUM(C8:D8)</f>
        <v>0</v>
      </c>
    </row>
    <row r="9" spans="1:5" ht="22.5" customHeight="1">
      <c r="A9" s="5">
        <v>2230</v>
      </c>
      <c r="B9" s="6" t="s">
        <v>3</v>
      </c>
      <c r="C9" s="5"/>
      <c r="D9" s="5"/>
      <c r="E9" s="3">
        <f>SUM(C9:D9)</f>
        <v>0</v>
      </c>
    </row>
    <row r="10" spans="1:5" ht="22.5" customHeight="1">
      <c r="A10" s="5">
        <v>2240</v>
      </c>
      <c r="B10" s="6" t="s">
        <v>4</v>
      </c>
      <c r="C10" s="5"/>
      <c r="D10" s="5"/>
      <c r="E10" s="3">
        <f t="shared" ref="E10:E19" si="0">SUM(C10:D10)</f>
        <v>0</v>
      </c>
    </row>
    <row r="11" spans="1:5" ht="22.5" customHeight="1">
      <c r="A11" s="5">
        <v>2250</v>
      </c>
      <c r="B11" s="6" t="s">
        <v>5</v>
      </c>
      <c r="C11" s="5"/>
      <c r="D11" s="5"/>
      <c r="E11" s="3">
        <f t="shared" si="0"/>
        <v>0</v>
      </c>
    </row>
    <row r="12" spans="1:5" ht="31.5" customHeight="1">
      <c r="A12" s="5">
        <v>2272</v>
      </c>
      <c r="B12" s="6" t="s">
        <v>6</v>
      </c>
      <c r="C12" s="5"/>
      <c r="D12" s="5"/>
      <c r="E12" s="3">
        <f t="shared" si="0"/>
        <v>0</v>
      </c>
    </row>
    <row r="13" spans="1:5" ht="22.5" customHeight="1">
      <c r="A13" s="5">
        <v>2273</v>
      </c>
      <c r="B13" s="6" t="s">
        <v>7</v>
      </c>
      <c r="C13" s="5"/>
      <c r="D13" s="5"/>
      <c r="E13" s="3">
        <f t="shared" si="0"/>
        <v>0</v>
      </c>
    </row>
    <row r="14" spans="1:5" ht="22.5" customHeight="1">
      <c r="A14" s="5">
        <v>2274</v>
      </c>
      <c r="B14" s="6" t="s">
        <v>8</v>
      </c>
      <c r="C14" s="5"/>
      <c r="D14" s="5"/>
      <c r="E14" s="3">
        <f t="shared" si="0"/>
        <v>0</v>
      </c>
    </row>
    <row r="15" spans="1:5" ht="22.5" customHeight="1">
      <c r="A15" s="5">
        <v>2275</v>
      </c>
      <c r="B15" s="6" t="s">
        <v>9</v>
      </c>
      <c r="C15" s="5"/>
      <c r="D15" s="5"/>
      <c r="E15" s="3">
        <f t="shared" si="0"/>
        <v>0</v>
      </c>
    </row>
    <row r="16" spans="1:5" ht="46.5" customHeight="1">
      <c r="A16" s="5">
        <v>2282</v>
      </c>
      <c r="B16" s="6" t="s">
        <v>10</v>
      </c>
      <c r="C16" s="5"/>
      <c r="D16" s="5"/>
      <c r="E16" s="3">
        <f t="shared" si="0"/>
        <v>0</v>
      </c>
    </row>
    <row r="17" spans="1:5" ht="21.75" customHeight="1">
      <c r="A17" s="5">
        <v>2800</v>
      </c>
      <c r="B17" s="6" t="s">
        <v>11</v>
      </c>
      <c r="C17" s="5"/>
      <c r="D17" s="5"/>
      <c r="E17" s="3">
        <f t="shared" si="0"/>
        <v>0</v>
      </c>
    </row>
    <row r="18" spans="1:5" ht="30.75" customHeight="1">
      <c r="A18" s="5">
        <v>3110</v>
      </c>
      <c r="B18" s="6" t="s">
        <v>12</v>
      </c>
      <c r="C18" s="5"/>
      <c r="D18" s="5"/>
      <c r="E18" s="3">
        <f t="shared" si="0"/>
        <v>0</v>
      </c>
    </row>
    <row r="19" spans="1:5" ht="25.5" customHeight="1">
      <c r="A19" s="5">
        <v>3132</v>
      </c>
      <c r="B19" s="6" t="s">
        <v>13</v>
      </c>
      <c r="C19" s="5"/>
      <c r="D19" s="5"/>
      <c r="E19" s="3">
        <f t="shared" si="0"/>
        <v>0</v>
      </c>
    </row>
    <row r="20" spans="1:5" ht="23.25" customHeight="1">
      <c r="A20" s="3"/>
      <c r="B20" s="4" t="s">
        <v>14</v>
      </c>
      <c r="C20" s="3">
        <f>SUM(C6:C19)</f>
        <v>0</v>
      </c>
      <c r="D20" s="3">
        <f>SUM(D6:D19)</f>
        <v>0</v>
      </c>
      <c r="E20" s="3">
        <f>SUM(E6:E19)</f>
        <v>0</v>
      </c>
    </row>
  </sheetData>
  <mergeCells count="4">
    <mergeCell ref="A1:E1"/>
    <mergeCell ref="A2:E2"/>
    <mergeCell ref="A4:B5"/>
    <mergeCell ref="C4:E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ЗВЕДЕНА</vt:lpstr>
      <vt:lpstr>січень</vt:lpstr>
      <vt:lpstr>лютий</vt:lpstr>
      <vt:lpstr>березень</vt:lpstr>
      <vt:lpstr>квітень</vt:lpstr>
      <vt:lpstr>травень</vt:lpstr>
      <vt:lpstr>червень</vt:lpstr>
      <vt:lpstr>липень</vt:lpstr>
      <vt:lpstr>серпень</vt:lpstr>
      <vt:lpstr>вересень</vt:lpstr>
      <vt:lpstr>жовтень</vt:lpstr>
      <vt:lpstr>листопад</vt:lpstr>
      <vt:lpstr>грудень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2024-10-10T06:54:55Z</dcterms:modified>
</cp:coreProperties>
</file>